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925" windowHeight="10875" activeTab="0"/>
  </bookViews>
  <sheets>
    <sheet name="MSK Hes.Tab.(2016 Mısır-Çeltik)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<sst xmlns="http://schemas.openxmlformats.org/spreadsheetml/2006/main" count="30" uniqueCount="29">
  <si>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Makbuz Senedinin Tutarı ( TL ) </t>
  </si>
  <si>
    <t>Makbuz Senedi Tanzim Tarihi</t>
  </si>
  <si>
    <t>Kredi Kullanım Tarihi</t>
  </si>
  <si>
    <t>Kredi Vade Tarihi</t>
  </si>
  <si>
    <t>Ürün Depolama Süresi (Gün)</t>
  </si>
  <si>
    <t>Kredi Süresi (Gün)</t>
  </si>
  <si>
    <t xml:space="preserve">b) Açılabilecek Maksimum Kredinin Hesaplanması </t>
  </si>
  <si>
    <t>Faiz üzerinden alınacak BSMV (%1)</t>
  </si>
  <si>
    <t xml:space="preserve">a) Makbuz Senedi Net Değerinin Hesaplanması </t>
  </si>
  <si>
    <t>Makbuz Senedindeki Ürün Miktarı  ( Ton)</t>
  </si>
  <si>
    <t xml:space="preserve">     Ürün Bedelinden Kanuni Kes. ( TL )</t>
  </si>
  <si>
    <t xml:space="preserve">     % 2 Vergi Stopajı  ( TL ) </t>
  </si>
  <si>
    <t xml:space="preserve">     % 02 Borsa Tescil Ücreti  ( TL ) </t>
  </si>
  <si>
    <t xml:space="preserve">     Ürün Bedelinden Kes. TMO Ücr. ( TL )</t>
  </si>
  <si>
    <t>Açılabilecek Maksimum Kredi Tutarı (TL)</t>
  </si>
  <si>
    <t xml:space="preserve">Not: Banka ile kredi kullanan anlaştığı takdirde, açılan kredi tutarı üzerinden %0,5’i (bindebeş) geçmemek üzere komisyon ve masraf tahsil edilebilecektir.       </t>
  </si>
  <si>
    <t>Faiz (TL)</t>
  </si>
  <si>
    <t>BSMV (TL)</t>
  </si>
  <si>
    <t>Anapara+ Faiz+BSMV (TL)</t>
  </si>
  <si>
    <t>Tespit edilen faiz oranı (TRLİBOR+1,5)</t>
  </si>
  <si>
    <t>Mısır</t>
  </si>
  <si>
    <t>Çeltik</t>
  </si>
  <si>
    <t xml:space="preserve">Makbuz Senedinin Net Değeri  ( TL )
(Satın alma halinde bankaya ödenecek maksimum tutar) </t>
  </si>
  <si>
    <t>M.S. Net Değeri - (Faiz+BSMV+Anapara)</t>
  </si>
  <si>
    <t xml:space="preserve">      % 1 Hizmet Bedeli (Varsa)</t>
  </si>
  <si>
    <t>Hesabın Kontrolü</t>
  </si>
  <si>
    <t xml:space="preserve">     Yükleme - Boşaltma Ücreti (Mısır 8,00 TL/Ton - Çeltik 25,00 TL/Ton + %18 KDV )</t>
  </si>
  <si>
    <t xml:space="preserve">     Depolama Ücreti ( 0,80 TL/Ton/Gün +%18 KDV)</t>
  </si>
  <si>
    <r>
      <t xml:space="preserve">2019 Dönemi (Mısır-Çeltik)
Makbuz Senedi Kredi Hesaplayıcısı 
</t>
    </r>
    <r>
      <rPr>
        <b/>
        <sz val="14"/>
        <color indexed="57"/>
        <rFont val="Times New Roman"/>
        <family val="1"/>
      </rPr>
      <t xml:space="preserve">( Sadece gri zeminli alanlara bilgi girilecektir ) </t>
    </r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</si>
</sst>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.000\ _T_L_-;\-* #,##0.000\ _T_L_-;_-* &quot;-&quot;??\ _T_L_-;_-@_-"/>
    <numFmt numFmtId="182" formatCode="0.000"/>
    <numFmt numFmtId="183" formatCode="0.0000"/>
    <numFmt numFmtId="184" formatCode="0.0"/>
    <numFmt numFmtId="185" formatCode="_-* #,##0.0000\ _T_L_-;\-* #,##0.0000\ _T_L_-;_-* &quot;-&quot;??\ _T_L_-;_-@_-"/>
    <numFmt numFmtId="186" formatCode="#,##0.0"/>
    <numFmt numFmtId="187" formatCode="#,##0.000"/>
    <numFmt numFmtId="188" formatCode="#,##0.0000"/>
    <numFmt numFmtId="189" formatCode="[$-41F]dd\ mmmm\ yyyy\ dddd"/>
    <numFmt numFmtId="190" formatCode="dd/mm/yyyy;@"/>
    <numFmt numFmtId="191" formatCode="_-* #,##0.0\ _Y_T_L_-;\-* #,##0.0\ _Y_T_L_-;_-* &quot;-&quot;\ _Y_T_L_-;_-@_-"/>
    <numFmt numFmtId="192" formatCode="_-* #,##0.00\ _Y_T_L_-;\-* #,##0.00\ _Y_T_L_-;_-* &quot;-&quot;\ _Y_T_L_-;_-@_-"/>
    <numFmt numFmtId="193" formatCode="_-* #,##0.000\ _Y_T_L_-;\-* #,##0.000\ _Y_T_L_-;_-* &quot;-&quot;\ _Y_T_L_-;_-@_-"/>
    <numFmt numFmtId="194" formatCode="_-* #,##0.0000\ _Y_T_L_-;\-* #,##0.0000\ _Y_T_L_-;_-* &quot;-&quot;\ _Y_T_L_-;_-@_-"/>
    <numFmt numFmtId="195" formatCode="#,##0.00000"/>
    <numFmt numFmtId="196" formatCode="#,##0.000000"/>
    <numFmt numFmtId="197" formatCode="#,##0.0000000"/>
    <numFmt numFmtId="198" formatCode="0.000000"/>
    <numFmt numFmtId="199" formatCode="0.0000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0.00000000"/>
    <numFmt numFmtId="204" formatCode="0.0000000"/>
    <numFmt numFmtId="205" formatCode="[$€-2]\ #,##0.00_);[Red]\([$€-2]\ #,##0.00\)"/>
    <numFmt numFmtId="206" formatCode="#,##0.0000000000000"/>
    <numFmt numFmtId="207" formatCode="#,##0.000000000000"/>
    <numFmt numFmtId="208" formatCode="#,##0.00000000000"/>
    <numFmt numFmtId="209" formatCode="#,##0.0000000000"/>
    <numFmt numFmtId="210" formatCode="#,##0.000000000"/>
    <numFmt numFmtId="211" formatCode="#,##0.00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color indexed="5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A404"/>
        <bgColor indexed="64"/>
      </patternFill>
    </fill>
    <fill>
      <patternFill patternType="solid">
        <fgColor rgb="FF7A6F00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4311C"/>
      </left>
      <right style="medium">
        <color rgb="FF74311C"/>
      </right>
      <top style="thin">
        <color rgb="FF74311C"/>
      </top>
      <bottom style="thin">
        <color rgb="FF74311C"/>
      </bottom>
    </border>
    <border>
      <left style="medium">
        <color rgb="FF74311C"/>
      </left>
      <right style="medium">
        <color rgb="FF74311C"/>
      </right>
      <top style="medium">
        <color rgb="FF74311C"/>
      </top>
      <bottom style="medium">
        <color rgb="FF74311C"/>
      </bottom>
    </border>
    <border>
      <left style="medium">
        <color rgb="FF74311C"/>
      </left>
      <right style="medium">
        <color rgb="FF74311C"/>
      </right>
      <top style="medium">
        <color rgb="FF74311C"/>
      </top>
      <bottom style="thin">
        <color rgb="FF74311C"/>
      </bottom>
    </border>
    <border>
      <left style="medium">
        <color rgb="FF74311C"/>
      </left>
      <right style="medium">
        <color rgb="FF74311C"/>
      </right>
      <top style="thin">
        <color rgb="FF74311C"/>
      </top>
      <bottom style="medium">
        <color rgb="FF74311C"/>
      </bottom>
    </border>
    <border>
      <left>
        <color indexed="63"/>
      </left>
      <right style="medium"/>
      <top style="medium">
        <color rgb="FF74311C"/>
      </top>
      <bottom style="medium">
        <color rgb="FF74311C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>
        <color rgb="FF74311C"/>
      </left>
      <right style="medium">
        <color rgb="FF74311C"/>
      </right>
      <top style="medium">
        <color rgb="FF74311C"/>
      </top>
      <bottom>
        <color indexed="63"/>
      </bottom>
    </border>
    <border>
      <left style="medium">
        <color rgb="FF74311C"/>
      </left>
      <right>
        <color indexed="63"/>
      </right>
      <top style="medium">
        <color rgb="FF74311C"/>
      </top>
      <bottom style="medium">
        <color rgb="FF74311C"/>
      </bottom>
    </border>
    <border>
      <left style="medium">
        <color rgb="FF74311C"/>
      </left>
      <right>
        <color indexed="63"/>
      </right>
      <top style="medium">
        <color rgb="FF74311C"/>
      </top>
      <bottom style="thin">
        <color rgb="FF74311C"/>
      </bottom>
    </border>
    <border>
      <left style="medium">
        <color rgb="FF74311C"/>
      </left>
      <right>
        <color indexed="63"/>
      </right>
      <top style="thin">
        <color rgb="FF74311C"/>
      </top>
      <bottom style="thin">
        <color rgb="FF74311C"/>
      </bottom>
    </border>
    <border>
      <left style="medium">
        <color rgb="FF74311C"/>
      </left>
      <right>
        <color indexed="63"/>
      </right>
      <top style="thin">
        <color rgb="FF74311C"/>
      </top>
      <bottom style="medium">
        <color rgb="FF74311C"/>
      </bottom>
    </border>
    <border>
      <left style="medium">
        <color rgb="FF74311C"/>
      </left>
      <right>
        <color indexed="63"/>
      </right>
      <top style="medium">
        <color rgb="FF74311C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74311C"/>
      </left>
      <right>
        <color indexed="63"/>
      </right>
      <top style="thin"/>
      <bottom style="medium">
        <color rgb="FF74311C"/>
      </bottom>
    </border>
    <border>
      <left>
        <color indexed="63"/>
      </left>
      <right>
        <color indexed="63"/>
      </right>
      <top style="thin"/>
      <bottom style="medium">
        <color rgb="FF74311C"/>
      </bottom>
    </border>
    <border>
      <left>
        <color indexed="63"/>
      </left>
      <right style="medium"/>
      <top style="thin"/>
      <bottom style="medium">
        <color rgb="FF74311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90" fontId="10" fillId="32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0" fontId="10" fillId="32" borderId="12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15" xfId="0" applyNumberFormat="1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3" fontId="10" fillId="32" borderId="16" xfId="0" applyNumberFormat="1" applyFont="1" applyFill="1" applyBorder="1" applyAlignment="1">
      <alignment horizontal="center" vertical="center"/>
    </xf>
    <xf numFmtId="190" fontId="10" fillId="32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1" fillId="33" borderId="17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wrapText="1" indent="1"/>
    </xf>
    <xf numFmtId="0" fontId="11" fillId="33" borderId="16" xfId="0" applyFont="1" applyFill="1" applyBorder="1" applyAlignment="1">
      <alignment horizontal="left" vertical="center" wrapText="1" indent="1"/>
    </xf>
    <xf numFmtId="0" fontId="48" fillId="34" borderId="16" xfId="0" applyFont="1" applyFill="1" applyBorder="1" applyAlignment="1">
      <alignment horizontal="left" vertical="center" indent="1"/>
    </xf>
    <xf numFmtId="0" fontId="48" fillId="34" borderId="18" xfId="0" applyFont="1" applyFill="1" applyBorder="1" applyAlignment="1">
      <alignment horizontal="left" vertical="center" indent="1"/>
    </xf>
    <xf numFmtId="0" fontId="12" fillId="0" borderId="19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0" fillId="0" borderId="20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left" vertical="center" wrapText="1" indent="1"/>
    </xf>
    <xf numFmtId="0" fontId="11" fillId="33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11" fillId="33" borderId="18" xfId="0" applyFont="1" applyFill="1" applyBorder="1" applyAlignment="1">
      <alignment horizontal="left" vertical="center" wrapText="1" inden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48" fillId="34" borderId="30" xfId="0" applyFont="1" applyFill="1" applyBorder="1" applyAlignment="1">
      <alignment horizontal="left" vertical="center" indent="1"/>
    </xf>
    <xf numFmtId="0" fontId="48" fillId="34" borderId="31" xfId="0" applyFont="1" applyFill="1" applyBorder="1" applyAlignment="1">
      <alignment horizontal="left" vertical="center" indent="1"/>
    </xf>
    <xf numFmtId="0" fontId="48" fillId="34" borderId="32" xfId="0" applyFont="1" applyFill="1" applyBorder="1" applyAlignment="1">
      <alignment horizontal="left" vertical="center" inden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1"/>
  <sheetViews>
    <sheetView showGridLines="0" tabSelected="1" zoomScale="85" zoomScaleNormal="85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100.28125" style="1" customWidth="1"/>
    <col min="3" max="4" width="28.8515625" style="1" customWidth="1"/>
    <col min="5" max="16384" width="9.140625" style="1" customWidth="1"/>
  </cols>
  <sheetData>
    <row r="1" ht="9.75" customHeight="1" thickBot="1"/>
    <row r="2" spans="2:4" ht="62.25" customHeight="1" thickBot="1">
      <c r="B2" s="35" t="s">
        <v>28</v>
      </c>
      <c r="C2" s="36"/>
      <c r="D2" s="37"/>
    </row>
    <row r="3" ht="15.75" customHeight="1"/>
    <row r="4" spans="2:4" ht="33" customHeight="1">
      <c r="B4" s="26" t="s">
        <v>8</v>
      </c>
      <c r="C4" s="13" t="s">
        <v>20</v>
      </c>
      <c r="D4" s="13" t="s">
        <v>21</v>
      </c>
    </row>
    <row r="5" spans="2:4" ht="18.75" customHeight="1">
      <c r="B5" s="20" t="s">
        <v>9</v>
      </c>
      <c r="C5" s="14"/>
      <c r="D5" s="14"/>
    </row>
    <row r="6" spans="2:4" ht="18.75" customHeight="1">
      <c r="B6" s="20" t="s">
        <v>0</v>
      </c>
      <c r="C6" s="14"/>
      <c r="D6" s="14"/>
    </row>
    <row r="7" spans="2:4" ht="18.75" customHeight="1">
      <c r="B7" s="20" t="s">
        <v>1</v>
      </c>
      <c r="C7" s="15"/>
      <c r="D7" s="15"/>
    </row>
    <row r="8" spans="2:4" ht="18.75" customHeight="1">
      <c r="B8" s="20" t="s">
        <v>3</v>
      </c>
      <c r="C8" s="15"/>
      <c r="D8" s="15"/>
    </row>
    <row r="9" spans="2:4" ht="18.75" customHeight="1">
      <c r="B9" s="21" t="s">
        <v>4</v>
      </c>
      <c r="C9" s="16">
        <f>+(C8-C7)+1</f>
        <v>1</v>
      </c>
      <c r="D9" s="16">
        <f>+(D8-D7)+1</f>
        <v>1</v>
      </c>
    </row>
    <row r="10" spans="2:4" s="2" customFormat="1" ht="18.75" customHeight="1">
      <c r="B10" s="22" t="s">
        <v>10</v>
      </c>
      <c r="C10" s="16">
        <f>+C11+C12</f>
        <v>0</v>
      </c>
      <c r="D10" s="16">
        <f>+D11+D12</f>
        <v>0</v>
      </c>
    </row>
    <row r="11" spans="2:4" s="2" customFormat="1" ht="18.75" customHeight="1">
      <c r="B11" s="23" t="s">
        <v>11</v>
      </c>
      <c r="C11" s="17">
        <f>+C6*0.02</f>
        <v>0</v>
      </c>
      <c r="D11" s="17">
        <f>+D6*0.02</f>
        <v>0</v>
      </c>
    </row>
    <row r="12" spans="2:4" s="2" customFormat="1" ht="18.75" customHeight="1">
      <c r="B12" s="23" t="s">
        <v>12</v>
      </c>
      <c r="C12" s="17">
        <f>(C6-C11)*0.002</f>
        <v>0</v>
      </c>
      <c r="D12" s="17">
        <f>(D6-D11)*0.002</f>
        <v>0</v>
      </c>
    </row>
    <row r="13" spans="2:4" s="2" customFormat="1" ht="18.75" customHeight="1">
      <c r="B13" s="22" t="s">
        <v>13</v>
      </c>
      <c r="C13" s="16">
        <f>+C14+C15+C16</f>
        <v>0</v>
      </c>
      <c r="D13" s="16">
        <f>+D14+D15+D16</f>
        <v>0</v>
      </c>
    </row>
    <row r="14" spans="2:4" s="2" customFormat="1" ht="18.75" customHeight="1">
      <c r="B14" s="24" t="s">
        <v>27</v>
      </c>
      <c r="C14" s="17">
        <f>(0.8*1.18)*(C5)*(C9)</f>
        <v>0</v>
      </c>
      <c r="D14" s="17">
        <f>(0.8*1.18)*(D5)*(D9)</f>
        <v>0</v>
      </c>
    </row>
    <row r="15" spans="2:4" s="2" customFormat="1" ht="18.75" customHeight="1">
      <c r="B15" s="23" t="s">
        <v>26</v>
      </c>
      <c r="C15" s="17">
        <f>(8*1.18)*(C5)</f>
        <v>0</v>
      </c>
      <c r="D15" s="17">
        <f>(25*1.18)*(D5)</f>
        <v>0</v>
      </c>
    </row>
    <row r="16" spans="2:4" s="2" customFormat="1" ht="18.75" customHeight="1">
      <c r="B16" s="23" t="s">
        <v>24</v>
      </c>
      <c r="C16" s="17">
        <f>(C6*0.01)*(1.18)</f>
        <v>0</v>
      </c>
      <c r="D16" s="17">
        <f>(D6*0.01)*(1.18)</f>
        <v>0</v>
      </c>
    </row>
    <row r="17" spans="2:4" s="2" customFormat="1" ht="18.75" customHeight="1">
      <c r="B17" s="25" t="s">
        <v>22</v>
      </c>
      <c r="C17" s="18">
        <f>+C6-C10-C13</f>
        <v>0</v>
      </c>
      <c r="D17" s="18">
        <f>+D6-D10-D13</f>
        <v>0</v>
      </c>
    </row>
    <row r="18" spans="2:4" s="2" customFormat="1" ht="9.75" customHeight="1" thickBot="1">
      <c r="B18" s="6"/>
      <c r="C18" s="6"/>
      <c r="D18" s="6"/>
    </row>
    <row r="19" spans="2:4" s="2" customFormat="1" ht="33" customHeight="1" thickBot="1">
      <c r="B19" s="27" t="s">
        <v>6</v>
      </c>
      <c r="C19" s="10"/>
      <c r="D19" s="10"/>
    </row>
    <row r="20" spans="2:4" ht="18.75">
      <c r="B20" s="28" t="s">
        <v>2</v>
      </c>
      <c r="C20" s="7"/>
      <c r="D20" s="7"/>
    </row>
    <row r="21" spans="2:4" ht="18.75">
      <c r="B21" s="29" t="s">
        <v>3</v>
      </c>
      <c r="C21" s="3"/>
      <c r="D21" s="3"/>
    </row>
    <row r="22" spans="2:4" ht="18.75">
      <c r="B22" s="30" t="s">
        <v>5</v>
      </c>
      <c r="C22" s="4">
        <f>+(C21-C20)+1</f>
        <v>1</v>
      </c>
      <c r="D22" s="4">
        <f>+(D21-D20)+1</f>
        <v>1</v>
      </c>
    </row>
    <row r="23" spans="2:4" ht="18.75">
      <c r="B23" s="29" t="s">
        <v>19</v>
      </c>
      <c r="C23" s="8"/>
      <c r="D23" s="8"/>
    </row>
    <row r="24" spans="2:4" ht="19.5" thickBot="1">
      <c r="B24" s="31" t="s">
        <v>7</v>
      </c>
      <c r="C24" s="9">
        <v>0.01</v>
      </c>
      <c r="D24" s="9">
        <v>0.01</v>
      </c>
    </row>
    <row r="25" spans="2:4" ht="20.25">
      <c r="B25" s="32" t="s">
        <v>14</v>
      </c>
      <c r="C25" s="19">
        <f>+(36000*C17)/((36000+(C22*(C23+(C23*C24)))))</f>
        <v>0</v>
      </c>
      <c r="D25" s="19">
        <f>+(36000*D17)/((36000+(D22*(D23+(D23*D24)))))</f>
        <v>0</v>
      </c>
    </row>
    <row r="26" spans="2:5" ht="27" customHeight="1">
      <c r="B26" s="38" t="s">
        <v>15</v>
      </c>
      <c r="C26" s="39"/>
      <c r="D26" s="40"/>
      <c r="E26" s="11"/>
    </row>
    <row r="27" spans="2:4" ht="23.25" customHeight="1" thickBot="1">
      <c r="B27" s="41" t="s">
        <v>25</v>
      </c>
      <c r="C27" s="42"/>
      <c r="D27" s="43"/>
    </row>
    <row r="28" spans="2:4" ht="21.75" customHeight="1">
      <c r="B28" s="33" t="s">
        <v>16</v>
      </c>
      <c r="C28" s="12">
        <f>+(C25*C22*(C23))/36000</f>
        <v>0</v>
      </c>
      <c r="D28" s="12">
        <f>+(D25*D22*(D23))/36000</f>
        <v>0</v>
      </c>
    </row>
    <row r="29" spans="2:4" ht="21.75" customHeight="1">
      <c r="B29" s="33" t="s">
        <v>17</v>
      </c>
      <c r="C29" s="12">
        <f>+C28*1/100</f>
        <v>0</v>
      </c>
      <c r="D29" s="12">
        <f>+D28*1/100</f>
        <v>0</v>
      </c>
    </row>
    <row r="30" spans="2:4" ht="21.75" customHeight="1" thickBot="1">
      <c r="B30" s="33" t="s">
        <v>18</v>
      </c>
      <c r="C30" s="12">
        <f>+C28+C29+C25</f>
        <v>0</v>
      </c>
      <c r="D30" s="12">
        <f>+D28+D29+D25</f>
        <v>0</v>
      </c>
    </row>
    <row r="31" spans="2:4" ht="21.75" customHeight="1" thickBot="1">
      <c r="B31" s="34" t="s">
        <v>23</v>
      </c>
      <c r="C31" s="5">
        <f>+C17-C30</f>
        <v>0</v>
      </c>
      <c r="D31" s="5">
        <f>+D17-D30</f>
        <v>0</v>
      </c>
    </row>
    <row r="32" ht="21.75" customHeight="1"/>
    <row r="33" ht="21.75" customHeight="1"/>
    <row r="34" ht="21.75" customHeight="1"/>
  </sheetData>
  <sheetProtection/>
  <mergeCells count="3">
    <mergeCell ref="B2:D2"/>
    <mergeCell ref="B26:D26"/>
    <mergeCell ref="B27:D2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Ramazan Balkan</dc:creator>
  <cp:keywords/>
  <dc:description/>
  <cp:lastModifiedBy>Engin Özdemir</cp:lastModifiedBy>
  <cp:lastPrinted>2015-08-26T12:43:01Z</cp:lastPrinted>
  <dcterms:created xsi:type="dcterms:W3CDTF">2004-05-08T16:54:35Z</dcterms:created>
  <dcterms:modified xsi:type="dcterms:W3CDTF">2019-09-18T13:04:44Z</dcterms:modified>
  <cp:category/>
  <cp:version/>
  <cp:contentType/>
  <cp:contentStatus/>
</cp:coreProperties>
</file>